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<sst xmlns="http://schemas.openxmlformats.org/spreadsheetml/2006/main" count="936" uniqueCount="68">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</sst>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61433.50662000023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3018.4999999999995</v>
      </c>
      <c r="Z9" s="90">
        <f t="shared" si="0"/>
        <v>111.6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172250.79999999996</v>
      </c>
      <c r="AH9" s="90">
        <f>AH10+AH15+AH24+AH33+AH47+AH52+AH54+AH61+AH62+AH71+AH72+AH76+AH88+AH81+AH83+AH82+AH69+AH89+AH91+AH90+AH70+AH40+AH92</f>
        <v>84462.70000000004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5224.9000000000015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3798.3000000000065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1387.8999999999949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46.2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33083.899999999994</v>
      </c>
      <c r="AH24" s="140">
        <f t="shared" si="3"/>
        <v>18011.30000000001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46.2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33083.899999999994</v>
      </c>
      <c r="AH32" s="140">
        <f>AH24-AH30</f>
        <v>17920.40000000001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44.6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4620.400000000001</v>
      </c>
      <c r="AH47" s="140">
        <f>B47+C47-AG47</f>
        <v>4448.8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104.20000000000002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4359.600000000001</v>
      </c>
      <c r="AH49" s="140">
        <f>B49+C49-AG49</f>
        <v>3060.4000000000024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1284.1999999999978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2145.6</v>
      </c>
      <c r="AH54" s="140">
        <f t="shared" si="11"/>
        <v>1099.9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15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3018.4999999999995</v>
      </c>
      <c r="Z94" s="91">
        <f t="shared" si="17"/>
        <v>111.6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172250.79999999996</v>
      </c>
      <c r="AH94" s="91">
        <f>AH10+AH15+AH24+AH33+AH47+AH52+AH54+AH61+AH62+AH69+AH71+AH72+AH76+AH81+AH82+AH83+AH88+AH89+AH90+AH91+AH70+AH40+AH92</f>
        <v>84462.70000000004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72">
        <f>B95+C95-AG95</f>
        <v>24226.359999999986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7741.000000000001</v>
      </c>
      <c r="AH99" s="72">
        <f>B99+C99-AG99</f>
        <v>4761.400000000002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61.999999999999545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108530.59999999998</v>
      </c>
      <c r="AH100" s="92">
        <f>AH94-AH95-AH96-AH97-AH98-AH99</f>
        <v>43788.44000000006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6"/>
  <sheetViews>
    <sheetView tabSelected="1" zoomScale="70" zoomScaleNormal="70" zoomScalePageLayoutView="0" workbookViewId="0" topLeftCell="A46">
      <selection activeCell="E92" sqref="E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18081.8</v>
      </c>
      <c r="C7" s="86">
        <v>7126.6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25171.2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16158.2</v>
      </c>
      <c r="C8" s="87">
        <v>61433.5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34943.37999999999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205872.69999999995</v>
      </c>
      <c r="C9" s="132">
        <v>84462.70000000004</v>
      </c>
      <c r="D9" s="90">
        <f t="shared" si="0"/>
        <v>1503.8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0.02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52130.22</v>
      </c>
      <c r="AP9" s="90">
        <f>AP10+AP15+AP24+AP33+AP47+AP52+AP54+AP61+AP62+AP71+AP72+AP76+AP88+AP81+AP83+AP82+AP69+AP89+AP91+AP90+AP70+AP40+AP92</f>
        <v>238205.18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5224.9000000000015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0</v>
      </c>
      <c r="K10" s="140">
        <v>0</v>
      </c>
      <c r="L10" s="140">
        <v>0</v>
      </c>
      <c r="M10" s="141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0.02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1551.72</v>
      </c>
      <c r="AP10" s="140">
        <f>B10+C10-AO10</f>
        <v>21815.98</v>
      </c>
      <c r="AR10" s="143"/>
    </row>
    <row r="11" spans="1:44" s="142" customFormat="1" ht="15.75">
      <c r="A11" s="144" t="s">
        <v>5</v>
      </c>
      <c r="B11" s="139">
        <v>17088.1</v>
      </c>
      <c r="C11" s="139">
        <v>3798.3000000000065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1220.8</v>
      </c>
      <c r="AP11" s="140">
        <f>B11+C11-AO11</f>
        <v>19665.600000000006</v>
      </c>
      <c r="AR11" s="143"/>
    </row>
    <row r="12" spans="1:44" s="142" customFormat="1" ht="15.75">
      <c r="A12" s="144" t="s">
        <v>2</v>
      </c>
      <c r="B12" s="145">
        <v>112.6</v>
      </c>
      <c r="C12" s="139">
        <v>38.7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151.3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942.1000000000007</v>
      </c>
      <c r="C14" s="139">
        <v>1387.8999999999949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0.02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330.9199999999999</v>
      </c>
      <c r="AP14" s="140">
        <f>AP10-AP11-AP12-AP13</f>
        <v>1999.0799999999938</v>
      </c>
      <c r="AR14" s="143"/>
    </row>
    <row r="15" spans="1:44" s="142" customFormat="1" ht="15" customHeight="1">
      <c r="A15" s="138" t="s">
        <v>6</v>
      </c>
      <c r="B15" s="139">
        <v>52205.4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0"/>
      <c r="AJ15" s="140"/>
      <c r="AK15" s="140"/>
      <c r="AL15" s="140"/>
      <c r="AM15" s="140"/>
      <c r="AN15" s="140"/>
      <c r="AO15" s="140">
        <f t="shared" si="1"/>
        <v>375.1</v>
      </c>
      <c r="AP15" s="140">
        <f aca="true" t="shared" si="3" ref="AP15:AP31">B15+C15-AO15</f>
        <v>89637.70000000003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25752.700000000004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18105.059999999983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/>
      <c r="AJ17" s="140"/>
      <c r="AK17" s="140"/>
      <c r="AL17" s="140"/>
      <c r="AM17" s="140"/>
      <c r="AN17" s="140"/>
      <c r="AO17" s="140">
        <f t="shared" si="1"/>
        <v>101.69999999999999</v>
      </c>
      <c r="AP17" s="140">
        <f t="shared" si="3"/>
        <v>59873.65999999999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1503.2</v>
      </c>
      <c r="C19" s="139">
        <v>2015.8999999999983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2.7</v>
      </c>
      <c r="AP19" s="140">
        <f t="shared" si="3"/>
        <v>3516.3999999999987</v>
      </c>
      <c r="AR19" s="143"/>
    </row>
    <row r="20" spans="1:44" s="142" customFormat="1" ht="15.75">
      <c r="A20" s="144" t="s">
        <v>2</v>
      </c>
      <c r="B20" s="139">
        <v>4503.1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/>
      <c r="AJ20" s="140"/>
      <c r="AK20" s="140"/>
      <c r="AL20" s="140"/>
      <c r="AM20" s="140"/>
      <c r="AN20" s="140"/>
      <c r="AO20" s="140">
        <f t="shared" si="1"/>
        <v>258</v>
      </c>
      <c r="AP20" s="140">
        <f t="shared" si="3"/>
        <v>11709.800000000001</v>
      </c>
      <c r="AR20" s="143"/>
    </row>
    <row r="21" spans="1:44" s="142" customFormat="1" ht="15.75">
      <c r="A21" s="144" t="s">
        <v>16</v>
      </c>
      <c r="B21" s="139">
        <v>0</v>
      </c>
      <c r="C21" s="139">
        <v>964.5999999999998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0</v>
      </c>
      <c r="P21" s="140">
        <v>0</v>
      </c>
      <c r="Q21" s="140">
        <v>0</v>
      </c>
      <c r="R21" s="140"/>
      <c r="S21" s="140"/>
      <c r="T21" s="140"/>
      <c r="U21" s="140"/>
      <c r="V21" s="140"/>
      <c r="W21" s="140"/>
      <c r="X21" s="140"/>
      <c r="Y21" s="140">
        <v>0</v>
      </c>
      <c r="Z21" s="140"/>
      <c r="AA21" s="140"/>
      <c r="AB21" s="140"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0</v>
      </c>
      <c r="AP21" s="140">
        <f t="shared" si="3"/>
        <v>964.5999999999998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4328.799999999997</v>
      </c>
      <c r="C23" s="139">
        <v>9242.999999999996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12.700000000000008</v>
      </c>
      <c r="AP23" s="140">
        <f t="shared" si="3"/>
        <v>13559.099999999993</v>
      </c>
      <c r="AR23" s="143"/>
    </row>
    <row r="24" spans="1:44" s="142" customFormat="1" ht="15" customHeight="1">
      <c r="A24" s="138" t="s">
        <v>7</v>
      </c>
      <c r="B24" s="139">
        <v>35230.8</v>
      </c>
      <c r="C24" s="139">
        <v>18011.30000000001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/>
      <c r="AI24" s="140"/>
      <c r="AJ24" s="140"/>
      <c r="AK24" s="140"/>
      <c r="AL24" s="140"/>
      <c r="AM24" s="140"/>
      <c r="AN24" s="140"/>
      <c r="AO24" s="140">
        <f t="shared" si="1"/>
        <v>225</v>
      </c>
      <c r="AP24" s="140">
        <f t="shared" si="3"/>
        <v>53017.10000000001</v>
      </c>
      <c r="AR24" s="143"/>
    </row>
    <row r="25" spans="1:44" s="152" customFormat="1" ht="15" customHeight="1">
      <c r="A25" s="147" t="s">
        <v>39</v>
      </c>
      <c r="B25" s="148">
        <v>17038.2</v>
      </c>
      <c r="C25" s="148">
        <v>0.10000000000218279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0</v>
      </c>
      <c r="M25" s="150"/>
      <c r="N25" s="150">
        <v>0</v>
      </c>
      <c r="O25" s="150">
        <v>0</v>
      </c>
      <c r="P25" s="150">
        <v>0</v>
      </c>
      <c r="Q25" s="150">
        <v>0</v>
      </c>
      <c r="R25" s="150"/>
      <c r="S25" s="150"/>
      <c r="T25" s="150"/>
      <c r="U25" s="150"/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/>
      <c r="AB25" s="150"/>
      <c r="AC25" s="150">
        <v>0</v>
      </c>
      <c r="AD25" s="150">
        <v>0</v>
      </c>
      <c r="AE25" s="150">
        <v>0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37.2</v>
      </c>
      <c r="AP25" s="149">
        <f t="shared" si="3"/>
        <v>17001.100000000002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90.8+0.1</f>
        <v>90.89999999999999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35139.9</v>
      </c>
      <c r="C32" s="139">
        <v>17920.40000000001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0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225</v>
      </c>
      <c r="AP32" s="140">
        <f>AP24-AP30</f>
        <v>52835.30000000001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/>
      <c r="P33" s="140"/>
      <c r="Q33" s="140"/>
      <c r="R33" s="140"/>
      <c r="S33" s="140"/>
      <c r="T33" s="140"/>
      <c r="U33" s="140">
        <v>0</v>
      </c>
      <c r="V33" s="140"/>
      <c r="W33" s="140"/>
      <c r="X33" s="140"/>
      <c r="Y33" s="140"/>
      <c r="Z33" s="140"/>
      <c r="AA33" s="140"/>
      <c r="AB33" s="140">
        <v>0</v>
      </c>
      <c r="AC33" s="140">
        <v>0</v>
      </c>
      <c r="AD33" s="140">
        <v>0</v>
      </c>
      <c r="AE33" s="140">
        <v>0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787.8000000000008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89.89999999999998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v>0</v>
      </c>
      <c r="AC34" s="140">
        <v>0</v>
      </c>
      <c r="AD34" s="140">
        <v>0</v>
      </c>
      <c r="AE34" s="140">
        <v>0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381.09999999999997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>
        <v>0</v>
      </c>
      <c r="AD35" s="140">
        <v>0</v>
      </c>
      <c r="AE35" s="140">
        <v>0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69.2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/>
      <c r="S36" s="140"/>
      <c r="T36" s="140"/>
      <c r="U36" s="140"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73.5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>
        <v>0</v>
      </c>
      <c r="AD37" s="140">
        <v>0</v>
      </c>
      <c r="AE37" s="140">
        <v>0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330.6000000000008</v>
      </c>
      <c r="AR39" s="143"/>
    </row>
    <row r="40" spans="1:44" s="142" customFormat="1" ht="15" customHeight="1">
      <c r="A40" s="138" t="s">
        <v>29</v>
      </c>
      <c r="B40" s="139">
        <v>1349.9</v>
      </c>
      <c r="C40" s="139">
        <v>307.7000000000003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/>
      <c r="Q40" s="140"/>
      <c r="R40" s="140">
        <v>0</v>
      </c>
      <c r="S40" s="140">
        <v>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0</v>
      </c>
      <c r="AD40" s="140">
        <v>0</v>
      </c>
      <c r="AE40" s="140">
        <v>0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15.6</v>
      </c>
      <c r="AP40" s="140">
        <f aca="true" t="shared" si="8" ref="AP40:AP45">B40+C40-AO40</f>
        <v>1642.0000000000005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0</v>
      </c>
      <c r="AD41" s="140">
        <v>0</v>
      </c>
      <c r="AE41" s="140">
        <v>0</v>
      </c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1409.1999999999998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>
        <v>0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165.70000000000005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32.80000000000018</v>
      </c>
      <c r="C46" s="139">
        <v>41.7000000000003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12.6</v>
      </c>
      <c r="AP46" s="140">
        <f>AP40-AP41-AP42-AP43-AP44-AP45</f>
        <v>61.900000000000574</v>
      </c>
      <c r="AR46" s="143"/>
    </row>
    <row r="47" spans="1:44" s="142" customFormat="1" ht="17.25" customHeight="1">
      <c r="A47" s="138" t="s">
        <v>43</v>
      </c>
      <c r="B47" s="145">
        <v>10010.6</v>
      </c>
      <c r="C47" s="139">
        <v>4448.8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  <c r="AO47" s="140">
        <f t="shared" si="9"/>
        <v>2282.8</v>
      </c>
      <c r="AP47" s="140">
        <f>B47+C47-AO47</f>
        <v>12176.600000000002</v>
      </c>
      <c r="AR47" s="143"/>
    </row>
    <row r="48" spans="1:44" s="142" customFormat="1" ht="15.75">
      <c r="A48" s="144" t="s">
        <v>5</v>
      </c>
      <c r="B48" s="139">
        <v>54.4</v>
      </c>
      <c r="C48" s="139">
        <v>104.20000000000002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v>0</v>
      </c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>
        <v>0</v>
      </c>
      <c r="AH48" s="154"/>
      <c r="AI48" s="154"/>
      <c r="AJ48" s="154"/>
      <c r="AK48" s="154"/>
      <c r="AL48" s="154"/>
      <c r="AM48" s="154"/>
      <c r="AN48" s="154"/>
      <c r="AO48" s="140">
        <f t="shared" si="9"/>
        <v>0</v>
      </c>
      <c r="AP48" s="140">
        <f>B48+C48-AO48</f>
        <v>158.60000000000002</v>
      </c>
      <c r="AR48" s="143"/>
    </row>
    <row r="49" spans="1:44" s="142" customFormat="1" ht="15.75">
      <c r="A49" s="144" t="s">
        <v>16</v>
      </c>
      <c r="B49" s="139">
        <v>9303.8</v>
      </c>
      <c r="C49" s="139">
        <v>3060.4000000000024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/>
      <c r="AO49" s="140">
        <f t="shared" si="9"/>
        <v>2182.7</v>
      </c>
      <c r="AP49" s="140">
        <f>B49+C49-AO49</f>
        <v>10181.5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652.4000000000015</v>
      </c>
      <c r="C51" s="139">
        <v>1284.1999999999978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0</v>
      </c>
      <c r="Q51" s="140">
        <f>Q47-Q48-Q49</f>
        <v>0</v>
      </c>
      <c r="R51" s="140">
        <f t="shared" si="11"/>
        <v>0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100.10000000000011</v>
      </c>
      <c r="AP51" s="140">
        <f>AP47-AP49-AP48</f>
        <v>1836.5000000000023</v>
      </c>
      <c r="AR51" s="143"/>
    </row>
    <row r="52" spans="1:44" s="142" customFormat="1" ht="15" customHeight="1">
      <c r="A52" s="138" t="s">
        <v>0</v>
      </c>
      <c r="B52" s="139">
        <v>9278</v>
      </c>
      <c r="C52" s="139">
        <v>2698.2999999999975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/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2252.6</v>
      </c>
      <c r="AP52" s="140">
        <f aca="true" t="shared" si="12" ref="AP52:AP59">B52+C52-AO52</f>
        <v>9723.699999999997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99.19999999999948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/>
      <c r="U53" s="140"/>
      <c r="V53" s="140"/>
      <c r="W53" s="140"/>
      <c r="X53" s="140"/>
      <c r="Y53" s="140"/>
      <c r="Z53" s="140">
        <v>0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708.4</v>
      </c>
      <c r="AP53" s="140">
        <f t="shared" si="12"/>
        <v>1879.0999999999995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1099.9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/>
      <c r="Z54" s="140"/>
      <c r="AA54" s="140">
        <v>0</v>
      </c>
      <c r="AB54" s="140"/>
      <c r="AC54" s="140">
        <v>0</v>
      </c>
      <c r="AD54" s="140">
        <v>0</v>
      </c>
      <c r="AE54" s="140">
        <v>0</v>
      </c>
      <c r="AF54" s="140"/>
      <c r="AG54" s="140">
        <v>0</v>
      </c>
      <c r="AH54" s="140"/>
      <c r="AI54" s="140"/>
      <c r="AJ54" s="140"/>
      <c r="AK54" s="140"/>
      <c r="AL54" s="140"/>
      <c r="AM54" s="140"/>
      <c r="AN54" s="140"/>
      <c r="AO54" s="140">
        <f t="shared" si="9"/>
        <v>290.9</v>
      </c>
      <c r="AP54" s="140">
        <f t="shared" si="12"/>
        <v>3194.4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174.69999999999982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0</v>
      </c>
      <c r="AD55" s="140">
        <v>0</v>
      </c>
      <c r="AE55" s="140">
        <v>0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17.9</v>
      </c>
      <c r="AP55" s="140">
        <f t="shared" si="12"/>
        <v>1405.7999999999997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18.3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>
        <v>0</v>
      </c>
      <c r="W57" s="140">
        <v>0</v>
      </c>
      <c r="X57" s="140">
        <v>0</v>
      </c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0</v>
      </c>
      <c r="AP57" s="140">
        <f t="shared" si="12"/>
        <v>208.19999999999993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>
        <v>0</v>
      </c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 aca="true" t="shared" si="13" ref="B60:AM60">B54-B55-B57-B59-B56-B58</f>
        <v>1118.1000000000001</v>
      </c>
      <c r="C60" s="139">
        <v>715.5000000000005</v>
      </c>
      <c r="D60" s="140">
        <f t="shared" si="13"/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>H54-H55-H57-H59-H56-H58</f>
        <v>185.79999999999998</v>
      </c>
      <c r="I60" s="140">
        <f>I54-I55-I57-I59-I56-I58</f>
        <v>87.2</v>
      </c>
      <c r="J60" s="140">
        <f>J54-J55-J57-J59-J56-J58</f>
        <v>0</v>
      </c>
      <c r="K60" s="140">
        <f t="shared" si="13"/>
        <v>0</v>
      </c>
      <c r="L60" s="140">
        <f t="shared" si="13"/>
        <v>0</v>
      </c>
      <c r="M60" s="140">
        <f t="shared" si="13"/>
        <v>0</v>
      </c>
      <c r="N60" s="140">
        <f t="shared" si="13"/>
        <v>0</v>
      </c>
      <c r="O60" s="140">
        <f t="shared" si="13"/>
        <v>0</v>
      </c>
      <c r="P60" s="140">
        <f>P54-P55-P57-P59-P56-P58</f>
        <v>0</v>
      </c>
      <c r="Q60" s="140">
        <f>Q54-Q55-Q57-Q59-Q56-Q58</f>
        <v>0</v>
      </c>
      <c r="R60" s="140">
        <f t="shared" si="13"/>
        <v>0</v>
      </c>
      <c r="S60" s="140">
        <f t="shared" si="13"/>
        <v>0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>W54-W55-W57-W59-W56-W58</f>
        <v>0</v>
      </c>
      <c r="X60" s="140">
        <f>X54-X55-X57-X59-X56-X58</f>
        <v>0</v>
      </c>
      <c r="Y60" s="140">
        <f t="shared" si="13"/>
        <v>0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>AD54-AD55-AD57-AD59-AD56-AD58</f>
        <v>0</v>
      </c>
      <c r="AE60" s="140">
        <f>AE54-AE55-AE57-AE59-AE56-AE58</f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273</v>
      </c>
      <c r="AP60" s="140">
        <f>AP54-AP55-AP57-AP59-AP56-AP58</f>
        <v>1560.6000000000006</v>
      </c>
      <c r="AR60" s="143"/>
    </row>
    <row r="61" spans="1:44" s="142" customFormat="1" ht="15" customHeight="1">
      <c r="A61" s="138" t="s">
        <v>10</v>
      </c>
      <c r="B61" s="139">
        <v>84</v>
      </c>
      <c r="C61" s="139">
        <v>115.99999999999999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200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6327.700000000001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207.10000000000002</v>
      </c>
      <c r="AP62" s="140">
        <f t="shared" si="15"/>
        <v>9587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1853.7999999999995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56.7</v>
      </c>
      <c r="AP63" s="140">
        <f t="shared" si="15"/>
        <v>3101.2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873.6000000000001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0</v>
      </c>
      <c r="AP65" s="140">
        <f t="shared" si="15"/>
        <v>1148.9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0</v>
      </c>
      <c r="AP66" s="140">
        <f t="shared" si="15"/>
        <v>145.49999999999997</v>
      </c>
      <c r="AR66" s="143"/>
    </row>
    <row r="67" spans="1:44" s="142" customFormat="1" ht="15.75">
      <c r="A67" s="144" t="s">
        <v>16</v>
      </c>
      <c r="B67" s="139">
        <v>700.3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1178.2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1151.4</v>
      </c>
      <c r="C68" s="139">
        <v>3012.2000000000016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0</v>
      </c>
      <c r="M68" s="140">
        <f t="shared" si="16"/>
        <v>0</v>
      </c>
      <c r="N68" s="140">
        <f t="shared" si="16"/>
        <v>0</v>
      </c>
      <c r="O68" s="140">
        <f t="shared" si="16"/>
        <v>0</v>
      </c>
      <c r="P68" s="140">
        <f>P62-P63-P66-P67-P65-P64</f>
        <v>0</v>
      </c>
      <c r="Q68" s="140">
        <f>Q62-Q63-Q66-Q67-Q65-Q64</f>
        <v>0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150.4</v>
      </c>
      <c r="AP68" s="140">
        <f>AP62-AP63-AP66-AP67-AP65-AP64</f>
        <v>4013.2000000000003</v>
      </c>
      <c r="AR68" s="143"/>
    </row>
    <row r="69" spans="1:44" s="142" customFormat="1" ht="31.5">
      <c r="A69" s="138" t="s">
        <v>45</v>
      </c>
      <c r="B69" s="139">
        <v>2541.5</v>
      </c>
      <c r="C69" s="139">
        <v>11.600000000000136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0</v>
      </c>
      <c r="W69" s="140">
        <v>0</v>
      </c>
      <c r="X69" s="140">
        <v>0</v>
      </c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1603.5000000000005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2875.8</v>
      </c>
      <c r="C71" s="159">
        <v>237.0999999999999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/>
      <c r="AI71" s="154"/>
      <c r="AJ71" s="154"/>
      <c r="AK71" s="154"/>
      <c r="AL71" s="154"/>
      <c r="AM71" s="154"/>
      <c r="AN71" s="154"/>
      <c r="AO71" s="140">
        <f t="shared" si="14"/>
        <v>1499.5</v>
      </c>
      <c r="AP71" s="158">
        <f t="shared" si="17"/>
        <v>1613.4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3053.2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/>
      <c r="AI72" s="140"/>
      <c r="AJ72" s="140"/>
      <c r="AK72" s="140"/>
      <c r="AL72" s="140"/>
      <c r="AM72" s="140"/>
      <c r="AN72" s="140"/>
      <c r="AO72" s="140">
        <f t="shared" si="14"/>
        <v>158.1</v>
      </c>
      <c r="AP72" s="158">
        <f t="shared" si="17"/>
        <v>4078.6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640.4</v>
      </c>
      <c r="D74" s="140"/>
      <c r="E74" s="140"/>
      <c r="F74" s="140"/>
      <c r="G74" s="140"/>
      <c r="H74" s="140"/>
      <c r="I74" s="140">
        <v>40.7</v>
      </c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40.7</v>
      </c>
      <c r="AP74" s="158">
        <f t="shared" si="17"/>
        <v>718.5999999999999</v>
      </c>
      <c r="AR74" s="143"/>
    </row>
    <row r="75" spans="1:44" s="142" customFormat="1" ht="15" customHeight="1">
      <c r="A75" s="144" t="s">
        <v>16</v>
      </c>
      <c r="B75" s="139">
        <f>15+14.2</f>
        <v>29.2</v>
      </c>
      <c r="C75" s="139">
        <v>147.79999999999998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0</v>
      </c>
      <c r="AP75" s="158">
        <f t="shared" si="17"/>
        <v>176.99999999999997</v>
      </c>
      <c r="AR75" s="143"/>
    </row>
    <row r="76" spans="1:44" s="162" customFormat="1" ht="15.75">
      <c r="A76" s="161" t="s">
        <v>48</v>
      </c>
      <c r="B76" s="139">
        <v>341.3</v>
      </c>
      <c r="C76" s="139">
        <v>181.19999999999987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0</v>
      </c>
      <c r="AD76" s="154">
        <v>0</v>
      </c>
      <c r="AE76" s="154">
        <v>0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0</v>
      </c>
      <c r="AP76" s="158">
        <f t="shared" si="17"/>
        <v>522.4999999999999</v>
      </c>
      <c r="AR76" s="143"/>
    </row>
    <row r="77" spans="1:44" s="162" customFormat="1" ht="15.75">
      <c r="A77" s="144" t="s">
        <v>5</v>
      </c>
      <c r="B77" s="139">
        <v>221.7</v>
      </c>
      <c r="C77" s="139">
        <v>0.29999999999998295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0</v>
      </c>
      <c r="AP77" s="158">
        <f t="shared" si="17"/>
        <v>221.99999999999997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</v>
      </c>
      <c r="AP80" s="158">
        <f t="shared" si="17"/>
        <v>2.7000000000000015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9182.4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1931.6999999999998</v>
      </c>
      <c r="AP89" s="140">
        <f t="shared" si="17"/>
        <v>9918.900000000005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1886.7999999999997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>
        <v>0</v>
      </c>
      <c r="W90" s="140">
        <v>0</v>
      </c>
      <c r="X90" s="140">
        <v>0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0</v>
      </c>
      <c r="AP90" s="140">
        <f t="shared" si="17"/>
        <v>7547.199999999999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v>51426.9</v>
      </c>
      <c r="C92" s="139">
        <v>2.400000000001455</v>
      </c>
      <c r="D92" s="140">
        <v>0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0</v>
      </c>
      <c r="K92" s="140">
        <v>0</v>
      </c>
      <c r="L92" s="140"/>
      <c r="M92" s="140"/>
      <c r="N92" s="140"/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/>
      <c r="U92" s="140"/>
      <c r="V92" s="140">
        <v>0</v>
      </c>
      <c r="W92" s="140">
        <v>0</v>
      </c>
      <c r="X92" s="140">
        <v>0</v>
      </c>
      <c r="Y92" s="140"/>
      <c r="Z92" s="140"/>
      <c r="AA92" s="140"/>
      <c r="AB92" s="140">
        <v>0</v>
      </c>
      <c r="AC92" s="140">
        <v>0</v>
      </c>
      <c r="AD92" s="140">
        <v>0</v>
      </c>
      <c r="AE92" s="140">
        <v>0</v>
      </c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40390.5</v>
      </c>
      <c r="AP92" s="140">
        <f t="shared" si="17"/>
        <v>11038.800000000003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205872.69999999995</v>
      </c>
      <c r="C94" s="136">
        <v>84462.70000000004</v>
      </c>
      <c r="D94" s="91">
        <f t="shared" si="18"/>
        <v>1503.8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0</v>
      </c>
      <c r="K94" s="91">
        <f t="shared" si="18"/>
        <v>0</v>
      </c>
      <c r="L94" s="91">
        <f t="shared" si="18"/>
        <v>0</v>
      </c>
      <c r="M94" s="91">
        <f t="shared" si="18"/>
        <v>0</v>
      </c>
      <c r="N94" s="91">
        <f t="shared" si="18"/>
        <v>0</v>
      </c>
      <c r="O94" s="91">
        <f t="shared" si="18"/>
        <v>0</v>
      </c>
      <c r="P94" s="91">
        <f>P10+P15+P24+P33+P47+P52+P54+P61+P62+P69+P71+P72+P76+P81+P82+P83+P88+P89+P90+P91+P40+P92+P70</f>
        <v>0</v>
      </c>
      <c r="Q94" s="91">
        <f>Q10+Q15+Q24+Q33+Q47+Q52+Q54+Q61+Q62+Q69+Q71+Q72+Q76+Q81+Q82+Q83+Q88+Q89+Q90+Q91+Q40+Q92+Q70</f>
        <v>0</v>
      </c>
      <c r="R94" s="91">
        <f t="shared" si="18"/>
        <v>0</v>
      </c>
      <c r="S94" s="91">
        <f t="shared" si="18"/>
        <v>0.02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52130.22</v>
      </c>
      <c r="AP94" s="91">
        <f>AP10+AP15+AP24+AP33+AP47+AP52+AP54+AP61+AP62+AP69+AP71+AP72+AP76+AP81+AP82+AP83+AP88+AP89+AP90+AP91+AP70+AP40+AP92</f>
        <v>238205.18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63387.899999999994</v>
      </c>
      <c r="C95" s="97">
        <v>24226.359999999986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0</v>
      </c>
      <c r="K95" s="72">
        <f t="shared" si="19"/>
        <v>0</v>
      </c>
      <c r="L95" s="72">
        <f t="shared" si="19"/>
        <v>0</v>
      </c>
      <c r="M95" s="72">
        <f t="shared" si="19"/>
        <v>0</v>
      </c>
      <c r="N95" s="72">
        <f t="shared" si="19"/>
        <v>0</v>
      </c>
      <c r="O95" s="72">
        <f t="shared" si="19"/>
        <v>0</v>
      </c>
      <c r="P95" s="72">
        <f>P11+P17+P26+P34+P55+P63+P73+P41+P77+P48</f>
        <v>0</v>
      </c>
      <c r="Q95" s="72">
        <f>Q11+Q17+Q26+Q34+Q55+Q63+Q73+Q41+Q77+Q48</f>
        <v>0</v>
      </c>
      <c r="R95" s="72">
        <f t="shared" si="19"/>
        <v>0</v>
      </c>
      <c r="S95" s="72">
        <f t="shared" si="19"/>
        <v>0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1397.1</v>
      </c>
      <c r="AP95" s="72">
        <f>B95+C95-AO95</f>
        <v>86217.15999999997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7289.4000000000015</v>
      </c>
      <c r="C96" s="97">
        <v>8775.099999999997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0</v>
      </c>
      <c r="K96" s="72">
        <f t="shared" si="20"/>
        <v>0</v>
      </c>
      <c r="L96" s="72">
        <f t="shared" si="20"/>
        <v>0</v>
      </c>
      <c r="M96" s="72">
        <f t="shared" si="20"/>
        <v>0</v>
      </c>
      <c r="N96" s="72">
        <f t="shared" si="20"/>
        <v>0</v>
      </c>
      <c r="O96" s="72">
        <f t="shared" si="20"/>
        <v>0</v>
      </c>
      <c r="P96" s="72">
        <f>P12+P20+P29+P36+P57+P66+P44+P80+P74+P53</f>
        <v>0</v>
      </c>
      <c r="Q96" s="72">
        <f>Q12+Q20+Q29+Q36+Q57+Q66+Q44+Q80+Q74+Q53</f>
        <v>0</v>
      </c>
      <c r="R96" s="72">
        <f t="shared" si="20"/>
        <v>0</v>
      </c>
      <c r="S96" s="72">
        <f t="shared" si="20"/>
        <v>0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1010.1</v>
      </c>
      <c r="AP96" s="72">
        <f>B96+C96-AO96</f>
        <v>15054.399999999998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1778.5</v>
      </c>
      <c r="C98" s="97"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0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0</v>
      </c>
      <c r="P98" s="72">
        <f>P19+P28+P65+P35+P43+P56+P79</f>
        <v>0</v>
      </c>
      <c r="Q98" s="72">
        <f>Q19+Q28+Q65+Q35+Q43+Q56+Q79</f>
        <v>0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2.7</v>
      </c>
      <c r="AP98" s="72">
        <f>B98+C98-AO98</f>
        <v>4673.099999999998</v>
      </c>
    </row>
    <row r="99" spans="1:42" s="18" customFormat="1" ht="15.75">
      <c r="A99" s="98" t="s">
        <v>16</v>
      </c>
      <c r="B99" s="97">
        <f>B21+B30+B49+B37+B58+B13+B75+B67</f>
        <v>10124.199999999999</v>
      </c>
      <c r="C99" s="97">
        <v>4761.400000000002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>P21+P30+P49+P37+P58+P13+P75+P67</f>
        <v>0</v>
      </c>
      <c r="Q99" s="72">
        <f>Q21+Q30+Q49+Q37+Q58+Q13+Q75+Q67</f>
        <v>0</v>
      </c>
      <c r="R99" s="72">
        <f t="shared" si="23"/>
        <v>0</v>
      </c>
      <c r="S99" s="72">
        <f t="shared" si="23"/>
        <v>0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2182.7</v>
      </c>
      <c r="AP99" s="72">
        <f>B99+C99-AO99</f>
        <v>12702.900000000001</v>
      </c>
    </row>
    <row r="100" spans="1:42" ht="12.75">
      <c r="A100" s="137" t="s">
        <v>35</v>
      </c>
      <c r="B100" s="20">
        <f>B94-B95-B96-B97-B98-B99</f>
        <v>123292.69999999997</v>
      </c>
      <c r="C100" s="20">
        <v>43788.44000000006</v>
      </c>
      <c r="D100" s="92">
        <f aca="true" t="shared" si="25" ref="D100:AM100">D94-D95-D96-D97-D98-D99</f>
        <v>982.1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0</v>
      </c>
      <c r="K100" s="92">
        <f t="shared" si="25"/>
        <v>0</v>
      </c>
      <c r="L100" s="92">
        <f t="shared" si="25"/>
        <v>0</v>
      </c>
      <c r="M100" s="92">
        <f t="shared" si="25"/>
        <v>0</v>
      </c>
      <c r="N100" s="92">
        <f t="shared" si="25"/>
        <v>0</v>
      </c>
      <c r="O100" s="92">
        <f t="shared" si="25"/>
        <v>0</v>
      </c>
      <c r="P100" s="92">
        <f>P94-P95-P96-P97-P98-P99</f>
        <v>0</v>
      </c>
      <c r="Q100" s="92">
        <f>Q94-Q95-Q96-Q97-Q98-Q99</f>
        <v>0</v>
      </c>
      <c r="R100" s="92">
        <f t="shared" si="25"/>
        <v>0</v>
      </c>
      <c r="S100" s="92">
        <f t="shared" si="25"/>
        <v>0.02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47537.62000000001</v>
      </c>
      <c r="AP100" s="92">
        <f>AP94-AP95-AP96-AP97-AP98-AP99</f>
        <v>119543.52000000002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" right="0.7" top="0.75" bottom="0.75" header="0.3" footer="0.3"/>
  <pageSetup fitToHeight="1" fitToWidth="1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2019-08-05T11:16:00Z</cp:lastPrinted>
  <dcterms:created xsi:type="dcterms:W3CDTF">2002-11-05T08:53:00Z</dcterms:created>
  <dcterms:modified xsi:type="dcterms:W3CDTF">2019-08-06T12:38:12Z</dcterms:modified>
  <cp:category/>
  <cp:version/>
  <cp:contentType/>
  <cp:contentStatus/>
</cp:coreProperties>
</file>